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96" yWindow="876" windowWidth="21156" windowHeight="11892"/>
  </bookViews>
  <sheets>
    <sheet name="Sheet1" sheetId="1" r:id="rId1"/>
    <sheet name="Sheet2" sheetId="2" r:id="rId2"/>
    <sheet name="Sheet3" sheetId="3" r:id="rId3"/>
  </sheets>
  <definedNames>
    <definedName name="OLE_LINK21" localSheetId="0">Sheet1!$C$7</definedName>
    <definedName name="OLE_LINK25" localSheetId="0">Sheet1!$C$41</definedName>
    <definedName name="OLE_LINK7" localSheetId="0">Sheet1!$B$21</definedName>
    <definedName name="_xlnm.Print_Area" localSheetId="0">Sheet1!$A$1:$L$49</definedName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I38" i="1"/>
  <c r="H38"/>
  <c r="H34"/>
  <c r="H27"/>
  <c r="H24"/>
  <c r="H21"/>
  <c r="I21" s="1"/>
  <c r="H18"/>
  <c r="K49"/>
  <c r="J5"/>
  <c r="J48" l="1"/>
  <c r="J49" s="1"/>
  <c r="I48"/>
  <c r="G5"/>
  <c r="G7"/>
  <c r="H7" s="1"/>
  <c r="F12"/>
  <c r="F49" l="1"/>
  <c r="H5"/>
  <c r="G12"/>
  <c r="I5" l="1"/>
  <c r="H49"/>
  <c r="I12"/>
  <c r="I49" s="1"/>
  <c r="H12"/>
  <c r="G49"/>
</calcChain>
</file>

<file path=xl/sharedStrings.xml><?xml version="1.0" encoding="utf-8"?>
<sst xmlns="http://schemas.openxmlformats.org/spreadsheetml/2006/main" count="97" uniqueCount="83">
  <si>
    <t>ลำดับที่</t>
  </si>
  <si>
    <t>เลขที่สัญญา</t>
  </si>
  <si>
    <t>ลงวันที่</t>
  </si>
  <si>
    <t>ค้างจ่าย</t>
  </si>
  <si>
    <t>ผูกพัน</t>
  </si>
  <si>
    <t>รวม</t>
  </si>
  <si>
    <t>รายการ</t>
  </si>
  <si>
    <t>31 ต.ค.57</t>
  </si>
  <si>
    <t>-</t>
  </si>
  <si>
    <t>28 ต.ค.57</t>
  </si>
  <si>
    <t>ร้านค้า</t>
  </si>
  <si>
    <t>จำนวนเงิน</t>
  </si>
  <si>
    <t>จำนวนเงินเบิก</t>
  </si>
  <si>
    <t>002/58</t>
  </si>
  <si>
    <t>ประชาสัมพันธ์องค์การบริหาร</t>
  </si>
  <si>
    <t>จัดการก๊าซเรือนกระจก</t>
  </si>
  <si>
    <t>ทำแผนกลยุทธ์และแผนการ</t>
  </si>
  <si>
    <t>(องค์การมหาชน)</t>
  </si>
  <si>
    <t>003/58</t>
  </si>
  <si>
    <t>กรุ๊ป จำกัด</t>
  </si>
  <si>
    <t xml:space="preserve">บริษัท สตาร์ รีชเชอร์ส </t>
  </si>
  <si>
    <t>โครงการสำรวจความพึงพอใจ</t>
  </si>
  <si>
    <t>ของผู้รับบริการองค์การบริหาร</t>
  </si>
  <si>
    <t>(องค์การมหาชน) ประจำปี</t>
  </si>
  <si>
    <t xml:space="preserve">งบประมาณ พ.ศ. 2558 </t>
  </si>
  <si>
    <t>จำกัด</t>
  </si>
  <si>
    <t xml:space="preserve">บริษัท ทริส คอร์ปอเรชั่น </t>
  </si>
  <si>
    <t>004/58</t>
  </si>
  <si>
    <t xml:space="preserve">รวมทั้งสิ้น </t>
  </si>
  <si>
    <t>019/58</t>
  </si>
  <si>
    <t>จ้างติดตั้งระบบกล้องโทรทัศน์</t>
  </si>
  <si>
    <t>วงจรปิด</t>
  </si>
  <si>
    <t>บริษัท เดอะ โนเบิก จำกัด</t>
  </si>
  <si>
    <t xml:space="preserve">บริษัท เฮ ครีเอชั่น จำกัด </t>
  </si>
  <si>
    <t>ค่าจ้างเหมาบริการใช้รถยนต์</t>
  </si>
  <si>
    <t>พร้อมพนักงานขับรถ</t>
  </si>
  <si>
    <t>022/58</t>
  </si>
  <si>
    <t>29 ม.ค.58</t>
  </si>
  <si>
    <t>จ้างพัฒนาระบบสารสนเทศ</t>
  </si>
  <si>
    <t>เพื่อสนับสนุนการบริหาร</t>
  </si>
  <si>
    <t>บริษัท แมกซ์ เซฟวิ่งส์</t>
  </si>
  <si>
    <t>(ประเทศไทย) จำกัด</t>
  </si>
  <si>
    <t>033/58</t>
  </si>
  <si>
    <t>Regional Workshop for</t>
  </si>
  <si>
    <t xml:space="preserve"> Capacity Developmen</t>
  </si>
  <si>
    <t xml:space="preserve"> Resilient</t>
  </si>
  <si>
    <t xml:space="preserve"> on Low Carbon and </t>
  </si>
  <si>
    <t xml:space="preserve"> Society in Southeast</t>
  </si>
  <si>
    <t xml:space="preserve"> Asian countries </t>
  </si>
  <si>
    <t xml:space="preserve">จ้างจัดงานสัมมนาเชิงปฏิบัติการ </t>
  </si>
  <si>
    <t>035/58</t>
  </si>
  <si>
    <t xml:space="preserve">Mobile  Application </t>
  </si>
  <si>
    <t xml:space="preserve">จ้างออกแบบและพัฒนา </t>
  </si>
  <si>
    <t>ของ อบก.</t>
  </si>
  <si>
    <t xml:space="preserve"> จำกัด (มหาชน) </t>
  </si>
  <si>
    <t xml:space="preserve">บริษัท ปิโก (ไทยแลนด์)  </t>
  </si>
  <si>
    <t>บ. กะทิ สตูดิโอ จำกัด</t>
  </si>
  <si>
    <t>036/58</t>
  </si>
  <si>
    <t xml:space="preserve">จ้างจัดทำหนังสือ Low Carbon </t>
  </si>
  <si>
    <t>Society Guilebook</t>
  </si>
  <si>
    <t>บ. วิริยะธุรกิจ จำกัด</t>
  </si>
  <si>
    <t>037/58</t>
  </si>
  <si>
    <t xml:space="preserve">นายวุฒิชัย เล็มมณี  </t>
  </si>
  <si>
    <t>041/58</t>
  </si>
  <si>
    <t>ภายในองค์การบริหารจัดการก๊าซ</t>
  </si>
  <si>
    <t xml:space="preserve">เรือนกระจก (องค์การมหาชน)  </t>
  </si>
  <si>
    <t>เพื่อปรับปรุงเป็นห้องโสตทัศนูปกรณ์</t>
  </si>
  <si>
    <t>ห้องอบรมเพื่อการเรียนรู้ และ</t>
  </si>
  <si>
    <t>ห้องศูนย์วิชาการนานาชาติด้าน</t>
  </si>
  <si>
    <t>การเปลี่ยนแปลงสภาพภูมิอากาศ</t>
  </si>
  <si>
    <t>แข่งขันราคา</t>
  </si>
  <si>
    <t>การจัดจ้าง</t>
  </si>
  <si>
    <t>องค์การบริหารจัดการก๊าซเรือนกระจก (องค์การมหาชน)</t>
  </si>
  <si>
    <t>รายงานผลการจัดซื้อจัดจ้างปีงบประมาณ 2558 (ตุลาคม 2557 -30 กันยายน 2558)</t>
  </si>
  <si>
    <t>จ้างเหมางานปรับปรุงพื้นที่ห้อง</t>
  </si>
  <si>
    <t xml:space="preserve"> ภาษี    มูลค่าเพิ่ม 7%</t>
  </si>
  <si>
    <t>วิธีการจัดหา</t>
  </si>
  <si>
    <t>เช่ารถตู้ 12 ที่นั่ง จำนวน 1 คันและรถเก๋ง จำนวน 1 คัน</t>
  </si>
  <si>
    <t>บ. เวิลด์คลาส เรนท์ อะ คาร์ จำกัด</t>
  </si>
  <si>
    <t>วิธีพิเศษ</t>
  </si>
  <si>
    <t>วิธีตกลงราคา</t>
  </si>
  <si>
    <t>วิธีสืบราคา</t>
  </si>
  <si>
    <t>วิธีตกลงราคม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</si>
</sst>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Browallia New"/>
      <family val="2"/>
    </font>
    <font>
      <sz val="10"/>
      <color theme="1"/>
      <name val="Browallia New"/>
      <family val="2"/>
    </font>
    <font>
      <sz val="8"/>
      <color theme="1"/>
      <name val="Browallia New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3" fontId="3" fillId="0" borderId="0" xfId="1" applyFont="1"/>
    <xf numFmtId="0" fontId="2" fillId="0" borderId="0" xfId="0" applyFont="1" applyAlignment="1">
      <alignment horizontal="center" vertical="center"/>
    </xf>
    <xf numFmtId="43" fontId="4" fillId="0" borderId="0" xfId="1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3" fontId="4" fillId="0" borderId="0" xfId="1" applyFont="1"/>
    <xf numFmtId="0" fontId="6" fillId="0" borderId="2" xfId="0" applyFont="1" applyFill="1" applyBorder="1" applyAlignment="1">
      <alignment horizontal="center" vertical="center"/>
    </xf>
    <xf numFmtId="188" fontId="6" fillId="0" borderId="2" xfId="1" applyNumberFormat="1" applyFont="1" applyFill="1" applyBorder="1" applyAlignment="1">
      <alignment horizontal="center" vertical="center"/>
    </xf>
    <xf numFmtId="188" fontId="2" fillId="0" borderId="0" xfId="1" applyNumberFormat="1" applyFont="1" applyFill="1" applyAlignment="1">
      <alignment horizontal="center" vertical="center"/>
    </xf>
    <xf numFmtId="0" fontId="0" fillId="0" borderId="0" xfId="0" applyBorder="1"/>
    <xf numFmtId="0" fontId="5" fillId="0" borderId="4" xfId="0" applyFont="1" applyFill="1" applyBorder="1"/>
    <xf numFmtId="49" fontId="5" fillId="0" borderId="4" xfId="0" applyNumberFormat="1" applyFont="1" applyFill="1" applyBorder="1" applyAlignment="1">
      <alignment horizontal="center" vertical="center"/>
    </xf>
    <xf numFmtId="15" fontId="5" fillId="0" borderId="4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43" fontId="5" fillId="0" borderId="4" xfId="0" applyNumberFormat="1" applyFont="1" applyFill="1" applyBorder="1"/>
    <xf numFmtId="0" fontId="5" fillId="0" borderId="4" xfId="0" applyFont="1" applyFill="1" applyBorder="1" applyAlignment="1">
      <alignment horizontal="center"/>
    </xf>
    <xf numFmtId="43" fontId="6" fillId="0" borderId="4" xfId="1" applyFont="1" applyFill="1" applyBorder="1"/>
    <xf numFmtId="43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49" fontId="8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15" fontId="5" fillId="0" borderId="4" xfId="0" applyNumberFormat="1" applyFont="1" applyFill="1" applyBorder="1" applyAlignment="1">
      <alignment horizontal="center"/>
    </xf>
    <xf numFmtId="43" fontId="5" fillId="0" borderId="4" xfId="1" applyFont="1" applyFill="1" applyBorder="1"/>
    <xf numFmtId="187" fontId="5" fillId="0" borderId="4" xfId="0" applyNumberFormat="1" applyFont="1" applyFill="1" applyBorder="1"/>
    <xf numFmtId="43" fontId="8" fillId="0" borderId="4" xfId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5" fontId="7" fillId="0" borderId="4" xfId="0" applyNumberFormat="1" applyFont="1" applyFill="1" applyBorder="1" applyAlignment="1">
      <alignment vertical="center"/>
    </xf>
    <xf numFmtId="0" fontId="6" fillId="0" borderId="4" xfId="0" applyFont="1" applyFill="1" applyBorder="1"/>
    <xf numFmtId="43" fontId="8" fillId="0" borderId="4" xfId="1" applyFont="1" applyFill="1" applyBorder="1"/>
    <xf numFmtId="49" fontId="8" fillId="0" borderId="4" xfId="0" applyNumberFormat="1" applyFont="1" applyFill="1" applyBorder="1" applyAlignment="1">
      <alignment horizontal="center" vertical="center" wrapText="1"/>
    </xf>
    <xf numFmtId="43" fontId="7" fillId="0" borderId="4" xfId="0" applyNumberFormat="1" applyFont="1" applyFill="1" applyBorder="1" applyAlignment="1">
      <alignment horizontal="center"/>
    </xf>
    <xf numFmtId="43" fontId="5" fillId="0" borderId="4" xfId="0" applyNumberFormat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43" fontId="8" fillId="0" borderId="4" xfId="0" applyNumberFormat="1" applyFont="1" applyFill="1" applyBorder="1"/>
    <xf numFmtId="15" fontId="8" fillId="0" borderId="4" xfId="0" applyNumberFormat="1" applyFont="1" applyFill="1" applyBorder="1" applyAlignment="1">
      <alignment horizontal="center"/>
    </xf>
    <xf numFmtId="187" fontId="8" fillId="0" borderId="4" xfId="0" applyNumberFormat="1" applyFont="1" applyFill="1" applyBorder="1"/>
    <xf numFmtId="43" fontId="8" fillId="0" borderId="4" xfId="0" applyNumberFormat="1" applyFont="1" applyFill="1" applyBorder="1" applyAlignment="1">
      <alignment horizontal="right"/>
    </xf>
    <xf numFmtId="43" fontId="6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wrapText="1"/>
    </xf>
    <xf numFmtId="43" fontId="6" fillId="0" borderId="2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/>
    </xf>
    <xf numFmtId="43" fontId="6" fillId="0" borderId="4" xfId="1" applyFont="1" applyFill="1" applyBorder="1" applyAlignment="1">
      <alignment horizontal="center" vertical="center"/>
    </xf>
    <xf numFmtId="15" fontId="5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5" fontId="6" fillId="0" borderId="3" xfId="0" applyNumberFormat="1" applyFont="1" applyFill="1" applyBorder="1" applyAlignment="1">
      <alignment horizontal="center" vertical="center" wrapText="1"/>
    </xf>
    <xf numFmtId="187" fontId="6" fillId="0" borderId="3" xfId="1" applyNumberFormat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5" fontId="6" fillId="0" borderId="4" xfId="0" applyNumberFormat="1" applyFont="1" applyFill="1" applyBorder="1" applyAlignment="1">
      <alignment horizontal="center" vertical="center" wrapText="1"/>
    </xf>
    <xf numFmtId="187" fontId="6" fillId="0" borderId="4" xfId="1" applyNumberFormat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/>
    </xf>
    <xf numFmtId="43" fontId="8" fillId="0" borderId="4" xfId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/>
    </xf>
    <xf numFmtId="43" fontId="8" fillId="0" borderId="4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/>
    <xf numFmtId="0" fontId="0" fillId="0" borderId="4" xfId="0" applyFont="1" applyFill="1" applyBorder="1"/>
    <xf numFmtId="15" fontId="7" fillId="0" borderId="4" xfId="0" applyNumberFormat="1" applyFont="1" applyFill="1" applyBorder="1" applyAlignment="1">
      <alignment horizontal="center"/>
    </xf>
    <xf numFmtId="15" fontId="6" fillId="0" borderId="4" xfId="0" applyNumberFormat="1" applyFont="1" applyFill="1" applyBorder="1"/>
    <xf numFmtId="43" fontId="6" fillId="0" borderId="4" xfId="0" applyNumberFormat="1" applyFont="1" applyFill="1" applyBorder="1"/>
    <xf numFmtId="0" fontId="6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4" fontId="6" fillId="0" borderId="5" xfId="0" applyNumberFormat="1" applyFont="1" applyFill="1" applyBorder="1"/>
    <xf numFmtId="43" fontId="8" fillId="0" borderId="5" xfId="0" applyNumberFormat="1" applyFont="1" applyFill="1" applyBorder="1"/>
    <xf numFmtId="187" fontId="8" fillId="0" borderId="5" xfId="0" applyNumberFormat="1" applyFont="1" applyFill="1" applyBorder="1"/>
    <xf numFmtId="43" fontId="8" fillId="0" borderId="5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188" fontId="6" fillId="0" borderId="3" xfId="1" applyNumberFormat="1" applyFont="1" applyFill="1" applyBorder="1" applyAlignment="1">
      <alignment horizontal="center" vertical="center" wrapText="1"/>
    </xf>
    <xf numFmtId="188" fontId="6" fillId="0" borderId="4" xfId="1" applyNumberFormat="1" applyFont="1" applyFill="1" applyBorder="1" applyAlignment="1">
      <alignment horizontal="center" vertical="center" wrapText="1"/>
    </xf>
    <xf numFmtId="188" fontId="5" fillId="0" borderId="4" xfId="0" applyNumberFormat="1" applyFont="1" applyFill="1" applyBorder="1" applyAlignment="1">
      <alignment horizontal="center"/>
    </xf>
    <xf numFmtId="188" fontId="8" fillId="0" borderId="4" xfId="0" applyNumberFormat="1" applyFont="1" applyFill="1" applyBorder="1" applyAlignment="1">
      <alignment horizontal="center"/>
    </xf>
    <xf numFmtId="188" fontId="5" fillId="0" borderId="4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88" fontId="4" fillId="0" borderId="0" xfId="1" applyNumberFormat="1" applyFont="1" applyFill="1" applyAlignment="1">
      <alignment horizontal="center"/>
    </xf>
    <xf numFmtId="4" fontId="6" fillId="2" borderId="6" xfId="0" applyNumberFormat="1" applyFont="1" applyFill="1" applyBorder="1"/>
    <xf numFmtId="4" fontId="6" fillId="2" borderId="6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43" fontId="5" fillId="0" borderId="4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CC"/>
      <color rgb="FFFF99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showWhiteSpace="0" view="pageBreakPreview" zoomScale="110" zoomScaleNormal="150" zoomScaleSheetLayoutView="110" zoomScalePageLayoutView="150" workbookViewId="0">
      <pane ySplit="4" topLeftCell="A44" activePane="bottomLeft" state="frozen"/>
      <selection pane="bottomLeft" activeCell="H38" sqref="H38"/>
    </sheetView>
  </sheetViews>
  <sheetFormatPr defaultRowHeight="17.399999999999999"/>
  <cols>
    <col min="1" max="1" width="5.59765625" style="1" customWidth="1"/>
    <col min="2" max="2" width="19.5" style="2" customWidth="1"/>
    <col min="3" max="3" width="14" style="1" customWidth="1"/>
    <col min="4" max="4" width="8.296875" style="5" customWidth="1"/>
    <col min="5" max="5" width="7.5" style="3" customWidth="1"/>
    <col min="6" max="6" width="9.796875" style="4" customWidth="1"/>
    <col min="7" max="7" width="8.69921875" style="4" customWidth="1"/>
    <col min="8" max="8" width="9.296875" style="14" customWidth="1"/>
    <col min="9" max="9" width="10" style="5" customWidth="1"/>
    <col min="10" max="10" width="7.8984375" style="6" customWidth="1"/>
    <col min="11" max="11" width="10.5" style="6" customWidth="1"/>
    <col min="12" max="12" width="8.296875" style="98" customWidth="1"/>
  </cols>
  <sheetData>
    <row r="1" spans="1:12" ht="18.600000000000001">
      <c r="A1" s="106" t="s">
        <v>73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600000000000001">
      <c r="A2" s="106" t="s">
        <v>71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8.600000000000001">
      <c r="A3" s="107" t="s">
        <v>72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51.6" customHeight="1">
      <c r="A4" s="15" t="s">
        <v>0</v>
      </c>
      <c r="B4" s="15" t="s">
        <v>6</v>
      </c>
      <c r="C4" s="15" t="s">
        <v>10</v>
      </c>
      <c r="D4" s="15" t="s">
        <v>1</v>
      </c>
      <c r="E4" s="15" t="s">
        <v>2</v>
      </c>
      <c r="F4" s="50" t="s">
        <v>11</v>
      </c>
      <c r="G4" s="51" t="s">
        <v>75</v>
      </c>
      <c r="H4" s="52" t="s">
        <v>5</v>
      </c>
      <c r="I4" s="50" t="s">
        <v>12</v>
      </c>
      <c r="J4" s="15" t="s">
        <v>3</v>
      </c>
      <c r="K4" s="16" t="s">
        <v>4</v>
      </c>
      <c r="L4" s="17" t="s">
        <v>76</v>
      </c>
    </row>
    <row r="5" spans="1:12" s="18" customFormat="1" ht="39.6" customHeight="1">
      <c r="A5" s="90">
        <v>1</v>
      </c>
      <c r="B5" s="59" t="s">
        <v>77</v>
      </c>
      <c r="C5" s="60" t="s">
        <v>78</v>
      </c>
      <c r="D5" s="61" t="s">
        <v>13</v>
      </c>
      <c r="E5" s="62" t="s">
        <v>9</v>
      </c>
      <c r="F5" s="63">
        <v>498000</v>
      </c>
      <c r="G5" s="63">
        <f>F5*7/100</f>
        <v>34860</v>
      </c>
      <c r="H5" s="63">
        <f>SUM(F5:G5)</f>
        <v>532860</v>
      </c>
      <c r="I5" s="64">
        <f>H5-J5</f>
        <v>488455</v>
      </c>
      <c r="J5" s="64">
        <f>28890+15515</f>
        <v>44405</v>
      </c>
      <c r="K5" s="64" t="s">
        <v>8</v>
      </c>
      <c r="L5" s="91" t="s">
        <v>70</v>
      </c>
    </row>
    <row r="6" spans="1:12" s="18" customFormat="1" ht="16.8" customHeight="1">
      <c r="A6" s="66"/>
      <c r="B6" s="67"/>
      <c r="C6" s="68"/>
      <c r="D6" s="69"/>
      <c r="E6" s="70"/>
      <c r="F6" s="71"/>
      <c r="G6" s="71"/>
      <c r="H6" s="71"/>
      <c r="I6" s="72"/>
      <c r="J6" s="72"/>
      <c r="K6" s="72"/>
      <c r="L6" s="92"/>
    </row>
    <row r="7" spans="1:12" ht="17.100000000000001" customHeight="1">
      <c r="A7" s="24">
        <v>2</v>
      </c>
      <c r="B7" s="39" t="s">
        <v>16</v>
      </c>
      <c r="C7" s="53" t="s">
        <v>20</v>
      </c>
      <c r="D7" s="20" t="s">
        <v>18</v>
      </c>
      <c r="E7" s="21" t="s">
        <v>7</v>
      </c>
      <c r="F7" s="35">
        <v>850000</v>
      </c>
      <c r="G7" s="35">
        <f>F7*7/100</f>
        <v>59500</v>
      </c>
      <c r="H7" s="35">
        <f>SUM(F7:G7)</f>
        <v>909500</v>
      </c>
      <c r="I7" s="26">
        <v>909500</v>
      </c>
      <c r="J7" s="23" t="s">
        <v>8</v>
      </c>
      <c r="K7" s="23" t="s">
        <v>8</v>
      </c>
      <c r="L7" s="93" t="s">
        <v>79</v>
      </c>
    </row>
    <row r="8" spans="1:12" ht="17.100000000000001" customHeight="1">
      <c r="A8" s="28"/>
      <c r="B8" s="19" t="s">
        <v>14</v>
      </c>
      <c r="C8" s="53" t="s">
        <v>19</v>
      </c>
      <c r="D8" s="20"/>
      <c r="E8" s="21"/>
      <c r="F8" s="42"/>
      <c r="G8" s="42"/>
      <c r="H8" s="42"/>
      <c r="I8" s="22"/>
      <c r="J8" s="23"/>
      <c r="K8" s="23"/>
      <c r="L8" s="93"/>
    </row>
    <row r="9" spans="1:12" ht="17.100000000000001" customHeight="1">
      <c r="A9" s="28"/>
      <c r="B9" s="19" t="s">
        <v>15</v>
      </c>
      <c r="C9" s="65"/>
      <c r="D9" s="65"/>
      <c r="E9" s="24"/>
      <c r="F9" s="23"/>
      <c r="G9" s="23"/>
      <c r="H9" s="23"/>
      <c r="I9" s="54"/>
      <c r="J9" s="25"/>
      <c r="K9" s="25"/>
      <c r="L9" s="93"/>
    </row>
    <row r="10" spans="1:12" ht="17.100000000000001" customHeight="1">
      <c r="A10" s="28"/>
      <c r="B10" s="19" t="s">
        <v>17</v>
      </c>
      <c r="C10" s="24"/>
      <c r="D10" s="22"/>
      <c r="E10" s="24"/>
      <c r="F10" s="23"/>
      <c r="G10" s="23"/>
      <c r="H10" s="23"/>
      <c r="I10" s="26"/>
      <c r="J10" s="25"/>
      <c r="K10" s="25"/>
      <c r="L10" s="93"/>
    </row>
    <row r="11" spans="1:12" ht="17.100000000000001" customHeight="1">
      <c r="A11" s="28"/>
      <c r="B11" s="22"/>
      <c r="C11" s="27"/>
      <c r="D11" s="20"/>
      <c r="E11" s="24"/>
      <c r="F11" s="23"/>
      <c r="G11" s="23"/>
      <c r="H11" s="23"/>
      <c r="I11" s="26"/>
      <c r="J11" s="23"/>
      <c r="K11" s="23"/>
      <c r="L11" s="93"/>
    </row>
    <row r="12" spans="1:12" ht="17.100000000000001" customHeight="1">
      <c r="A12" s="73">
        <v>3</v>
      </c>
      <c r="B12" s="39" t="s">
        <v>21</v>
      </c>
      <c r="C12" s="39" t="s">
        <v>26</v>
      </c>
      <c r="D12" s="20" t="s">
        <v>27</v>
      </c>
      <c r="E12" s="21" t="s">
        <v>7</v>
      </c>
      <c r="F12" s="23">
        <f>400000*100/107</f>
        <v>373831.77570093458</v>
      </c>
      <c r="G12" s="23">
        <f>F12*7/100</f>
        <v>26168.224299065419</v>
      </c>
      <c r="H12" s="23">
        <f>SUM(F12:G12)</f>
        <v>400000</v>
      </c>
      <c r="I12" s="74">
        <f>H12</f>
        <v>400000</v>
      </c>
      <c r="J12" s="23" t="s">
        <v>8</v>
      </c>
      <c r="K12" s="23" t="s">
        <v>8</v>
      </c>
      <c r="L12" s="94" t="s">
        <v>80</v>
      </c>
    </row>
    <row r="13" spans="1:12" ht="17.100000000000001" customHeight="1">
      <c r="A13" s="28"/>
      <c r="B13" s="27" t="s">
        <v>22</v>
      </c>
      <c r="C13" s="55" t="s">
        <v>25</v>
      </c>
      <c r="D13" s="20"/>
      <c r="E13" s="33"/>
      <c r="F13" s="23"/>
      <c r="G13" s="23"/>
      <c r="H13" s="23"/>
      <c r="I13" s="20"/>
      <c r="J13" s="23"/>
      <c r="K13" s="23"/>
      <c r="L13" s="94"/>
    </row>
    <row r="14" spans="1:12" ht="17.100000000000001" customHeight="1">
      <c r="A14" s="24"/>
      <c r="B14" s="19" t="s">
        <v>15</v>
      </c>
      <c r="C14" s="56"/>
      <c r="D14" s="29"/>
      <c r="E14" s="29"/>
      <c r="F14" s="34"/>
      <c r="G14" s="34"/>
      <c r="H14" s="34"/>
      <c r="I14" s="43"/>
      <c r="J14" s="23"/>
      <c r="K14" s="23"/>
      <c r="L14" s="93"/>
    </row>
    <row r="15" spans="1:12" ht="17.100000000000001" customHeight="1">
      <c r="A15" s="24"/>
      <c r="B15" s="19" t="s">
        <v>23</v>
      </c>
      <c r="C15" s="56"/>
      <c r="D15" s="22"/>
      <c r="E15" s="24"/>
      <c r="F15" s="34"/>
      <c r="G15" s="34"/>
      <c r="H15" s="34"/>
      <c r="I15" s="43"/>
      <c r="J15" s="23"/>
      <c r="K15" s="23"/>
      <c r="L15" s="93"/>
    </row>
    <row r="16" spans="1:12" s="13" customFormat="1" ht="20.399999999999999" customHeight="1">
      <c r="A16" s="22"/>
      <c r="B16" s="31" t="s">
        <v>24</v>
      </c>
      <c r="C16" s="22"/>
      <c r="D16" s="75"/>
      <c r="E16" s="75"/>
      <c r="F16" s="44"/>
      <c r="G16" s="44"/>
      <c r="H16" s="44"/>
      <c r="I16" s="20"/>
      <c r="J16" s="31"/>
      <c r="K16" s="31"/>
      <c r="L16" s="95"/>
    </row>
    <row r="17" spans="1:12" s="13" customFormat="1" ht="20.399999999999999" customHeight="1">
      <c r="A17" s="22"/>
      <c r="B17" s="31"/>
      <c r="C17" s="22"/>
      <c r="D17" s="75"/>
      <c r="E17" s="75"/>
      <c r="F17" s="44"/>
      <c r="G17" s="44"/>
      <c r="H17" s="44"/>
      <c r="I17" s="20"/>
      <c r="J17" s="31"/>
      <c r="K17" s="31"/>
      <c r="L17" s="95"/>
    </row>
    <row r="18" spans="1:12" ht="17.100000000000001" customHeight="1">
      <c r="A18" s="24">
        <v>4</v>
      </c>
      <c r="B18" s="39" t="s">
        <v>30</v>
      </c>
      <c r="C18" s="39" t="s">
        <v>32</v>
      </c>
      <c r="D18" s="20" t="s">
        <v>29</v>
      </c>
      <c r="E18" s="21">
        <v>21162</v>
      </c>
      <c r="F18" s="23">
        <v>113250</v>
      </c>
      <c r="G18" s="23">
        <v>7927.5</v>
      </c>
      <c r="H18" s="23">
        <f>SUM(F18:G18)</f>
        <v>121177.5</v>
      </c>
      <c r="I18" s="74">
        <v>121177.5</v>
      </c>
      <c r="J18" s="23" t="s">
        <v>8</v>
      </c>
      <c r="K18" s="23" t="s">
        <v>8</v>
      </c>
      <c r="L18" s="94" t="s">
        <v>80</v>
      </c>
    </row>
    <row r="19" spans="1:12" ht="17.100000000000001" customHeight="1">
      <c r="A19" s="24"/>
      <c r="B19" s="27" t="s">
        <v>31</v>
      </c>
      <c r="C19" s="55"/>
      <c r="D19" s="20"/>
      <c r="E19" s="33"/>
      <c r="F19" s="23"/>
      <c r="G19" s="23"/>
      <c r="H19" s="23"/>
      <c r="I19" s="20"/>
      <c r="J19" s="23"/>
      <c r="K19" s="23"/>
      <c r="L19" s="94"/>
    </row>
    <row r="20" spans="1:12" ht="17.100000000000001" customHeight="1">
      <c r="A20" s="24"/>
      <c r="B20" s="27"/>
      <c r="C20" s="55"/>
      <c r="D20" s="20"/>
      <c r="E20" s="33"/>
      <c r="F20" s="23"/>
      <c r="G20" s="23"/>
      <c r="H20" s="23"/>
      <c r="I20" s="20"/>
      <c r="J20" s="23"/>
      <c r="K20" s="23"/>
      <c r="L20" s="94"/>
    </row>
    <row r="21" spans="1:12" ht="17.100000000000001" customHeight="1">
      <c r="A21" s="24">
        <v>5</v>
      </c>
      <c r="B21" s="39" t="s">
        <v>34</v>
      </c>
      <c r="C21" s="39" t="s">
        <v>33</v>
      </c>
      <c r="D21" s="22" t="s">
        <v>36</v>
      </c>
      <c r="E21" s="29" t="s">
        <v>37</v>
      </c>
      <c r="F21" s="23">
        <v>459800</v>
      </c>
      <c r="G21" s="23">
        <v>32186</v>
      </c>
      <c r="H21" s="23">
        <f>SUM(F21:G21)</f>
        <v>491986</v>
      </c>
      <c r="I21" s="76">
        <f>H21</f>
        <v>491986</v>
      </c>
      <c r="J21" s="23">
        <v>0</v>
      </c>
      <c r="K21" s="23">
        <v>0</v>
      </c>
      <c r="L21" s="93" t="s">
        <v>82</v>
      </c>
    </row>
    <row r="22" spans="1:12" s="8" customFormat="1" ht="17.100000000000001" customHeight="1">
      <c r="A22" s="56"/>
      <c r="B22" s="19" t="s">
        <v>35</v>
      </c>
      <c r="C22" s="27"/>
      <c r="D22" s="20"/>
      <c r="E22" s="24"/>
      <c r="F22" s="23"/>
      <c r="G22" s="23"/>
      <c r="H22" s="23"/>
      <c r="I22" s="30"/>
      <c r="J22" s="23"/>
      <c r="K22" s="23"/>
      <c r="L22" s="93"/>
    </row>
    <row r="23" spans="1:12" s="8" customFormat="1" ht="17.100000000000001" customHeight="1">
      <c r="A23" s="56"/>
      <c r="B23" s="19"/>
      <c r="C23" s="27"/>
      <c r="D23" s="20"/>
      <c r="E23" s="24"/>
      <c r="F23" s="23"/>
      <c r="G23" s="23"/>
      <c r="H23" s="23"/>
      <c r="I23" s="30"/>
      <c r="J23" s="23"/>
      <c r="K23" s="23"/>
      <c r="L23" s="93"/>
    </row>
    <row r="24" spans="1:12" s="8" customFormat="1" ht="17.100000000000001" customHeight="1">
      <c r="A24" s="56">
        <v>6</v>
      </c>
      <c r="B24" s="45" t="s">
        <v>38</v>
      </c>
      <c r="C24" s="24" t="s">
        <v>40</v>
      </c>
      <c r="D24" s="30" t="s">
        <v>42</v>
      </c>
      <c r="E24" s="33">
        <v>21296</v>
      </c>
      <c r="F24" s="35">
        <v>934579.44</v>
      </c>
      <c r="G24" s="23">
        <v>65420.56</v>
      </c>
      <c r="H24" s="23">
        <f>SUM(F24:G24)</f>
        <v>1000000</v>
      </c>
      <c r="I24" s="26">
        <v>1000000</v>
      </c>
      <c r="J24" s="23">
        <v>0</v>
      </c>
      <c r="K24" s="23">
        <v>0</v>
      </c>
      <c r="L24" s="77" t="s">
        <v>81</v>
      </c>
    </row>
    <row r="25" spans="1:12" s="8" customFormat="1" ht="17.100000000000001" customHeight="1">
      <c r="A25" s="28"/>
      <c r="B25" s="45" t="s">
        <v>39</v>
      </c>
      <c r="C25" s="24" t="s">
        <v>41</v>
      </c>
      <c r="D25" s="32"/>
      <c r="E25" s="24"/>
      <c r="F25" s="23"/>
      <c r="G25" s="23"/>
      <c r="H25" s="23"/>
      <c r="I25" s="20"/>
      <c r="J25" s="23"/>
      <c r="K25" s="23"/>
      <c r="L25" s="93"/>
    </row>
    <row r="26" spans="1:12" s="8" customFormat="1" ht="17.100000000000001" customHeight="1">
      <c r="A26" s="28"/>
      <c r="B26" s="45"/>
      <c r="C26" s="24"/>
      <c r="D26" s="32"/>
      <c r="E26" s="24"/>
      <c r="F26" s="23"/>
      <c r="G26" s="23"/>
      <c r="H26" s="23"/>
      <c r="I26" s="20"/>
      <c r="J26" s="23"/>
      <c r="K26" s="23"/>
      <c r="L26" s="93"/>
    </row>
    <row r="27" spans="1:12" s="8" customFormat="1" ht="17.100000000000001" customHeight="1">
      <c r="A27" s="56">
        <v>7</v>
      </c>
      <c r="B27" s="39" t="s">
        <v>49</v>
      </c>
      <c r="C27" s="39" t="s">
        <v>55</v>
      </c>
      <c r="D27" s="30" t="s">
        <v>50</v>
      </c>
      <c r="E27" s="33">
        <v>21348</v>
      </c>
      <c r="F27" s="23">
        <v>1471244.58</v>
      </c>
      <c r="G27" s="23">
        <v>102987.12</v>
      </c>
      <c r="H27" s="34">
        <f>SUM(F27:G27)</f>
        <v>1574231.7000000002</v>
      </c>
      <c r="I27" s="26">
        <v>1574231.7</v>
      </c>
      <c r="J27" s="23">
        <v>0</v>
      </c>
      <c r="K27" s="23">
        <v>0</v>
      </c>
      <c r="L27" s="77" t="s">
        <v>79</v>
      </c>
    </row>
    <row r="28" spans="1:12" s="8" customFormat="1" ht="17.100000000000001" customHeight="1">
      <c r="A28" s="28"/>
      <c r="B28" s="45" t="s">
        <v>43</v>
      </c>
      <c r="C28" s="27" t="s">
        <v>54</v>
      </c>
      <c r="D28" s="32"/>
      <c r="E28" s="24"/>
      <c r="F28" s="23"/>
      <c r="G28" s="23"/>
      <c r="H28" s="35"/>
      <c r="I28" s="20"/>
      <c r="J28" s="23"/>
      <c r="K28" s="23"/>
      <c r="L28" s="93"/>
    </row>
    <row r="29" spans="1:12" s="8" customFormat="1" ht="17.100000000000001" customHeight="1">
      <c r="A29" s="56"/>
      <c r="B29" s="45" t="s">
        <v>44</v>
      </c>
      <c r="C29" s="24"/>
      <c r="D29" s="32"/>
      <c r="E29" s="24"/>
      <c r="F29" s="23"/>
      <c r="G29" s="34"/>
      <c r="H29" s="34"/>
      <c r="I29" s="26"/>
      <c r="J29" s="23"/>
      <c r="K29" s="23"/>
      <c r="L29" s="93"/>
    </row>
    <row r="30" spans="1:12" s="8" customFormat="1" ht="17.100000000000001" customHeight="1">
      <c r="A30" s="56"/>
      <c r="B30" s="45" t="s">
        <v>46</v>
      </c>
      <c r="C30" s="24"/>
      <c r="D30" s="32"/>
      <c r="E30" s="24"/>
      <c r="F30" s="23"/>
      <c r="G30" s="23"/>
      <c r="H30" s="35"/>
      <c r="I30" s="20"/>
      <c r="J30" s="23"/>
      <c r="K30" s="23"/>
      <c r="L30" s="93"/>
    </row>
    <row r="31" spans="1:12" s="8" customFormat="1" ht="17.100000000000001" customHeight="1">
      <c r="A31" s="56"/>
      <c r="B31" s="45" t="s">
        <v>45</v>
      </c>
      <c r="C31" s="27"/>
      <c r="D31" s="32"/>
      <c r="E31" s="24"/>
      <c r="F31" s="23"/>
      <c r="G31" s="23"/>
      <c r="H31" s="35"/>
      <c r="I31" s="20"/>
      <c r="J31" s="23"/>
      <c r="K31" s="23"/>
      <c r="L31" s="93"/>
    </row>
    <row r="32" spans="1:12" s="8" customFormat="1" ht="17.100000000000001" customHeight="1">
      <c r="A32" s="56"/>
      <c r="B32" s="45" t="s">
        <v>47</v>
      </c>
      <c r="C32" s="24"/>
      <c r="D32" s="32"/>
      <c r="E32" s="24"/>
      <c r="F32" s="23"/>
      <c r="G32" s="23"/>
      <c r="H32" s="35"/>
      <c r="I32" s="20"/>
      <c r="J32" s="23"/>
      <c r="K32" s="23"/>
      <c r="L32" s="93"/>
    </row>
    <row r="33" spans="1:12" s="8" customFormat="1" ht="17.100000000000001" customHeight="1">
      <c r="A33" s="56"/>
      <c r="B33" s="45" t="s">
        <v>48</v>
      </c>
      <c r="C33" s="24"/>
      <c r="D33" s="32"/>
      <c r="E33" s="24"/>
      <c r="F33" s="23"/>
      <c r="G33" s="23"/>
      <c r="H33" s="34"/>
      <c r="I33" s="20"/>
      <c r="J33" s="23"/>
      <c r="K33" s="23"/>
      <c r="L33" s="93"/>
    </row>
    <row r="34" spans="1:12" s="8" customFormat="1" ht="18.600000000000001">
      <c r="A34" s="56">
        <v>8</v>
      </c>
      <c r="B34" s="39" t="s">
        <v>52</v>
      </c>
      <c r="C34" s="39" t="s">
        <v>56</v>
      </c>
      <c r="D34" s="30" t="s">
        <v>57</v>
      </c>
      <c r="E34" s="33">
        <v>21360</v>
      </c>
      <c r="F34" s="23">
        <v>420000</v>
      </c>
      <c r="G34" s="23">
        <v>29400</v>
      </c>
      <c r="H34" s="34">
        <f>SUM(F34:G34)</f>
        <v>449400</v>
      </c>
      <c r="I34" s="102">
        <v>314580</v>
      </c>
      <c r="J34" s="23">
        <v>0</v>
      </c>
      <c r="K34" s="34">
        <v>134820</v>
      </c>
      <c r="L34" s="56" t="s">
        <v>82</v>
      </c>
    </row>
    <row r="35" spans="1:12" s="8" customFormat="1" ht="18.600000000000001">
      <c r="A35" s="28"/>
      <c r="B35" s="45" t="s">
        <v>51</v>
      </c>
      <c r="C35" s="27"/>
      <c r="D35" s="32"/>
      <c r="E35" s="24"/>
      <c r="F35" s="23"/>
      <c r="G35" s="23"/>
      <c r="H35" s="35"/>
      <c r="I35" s="20"/>
      <c r="J35" s="23"/>
      <c r="K35" s="23"/>
      <c r="L35" s="93"/>
    </row>
    <row r="36" spans="1:12" s="8" customFormat="1" ht="18.600000000000001">
      <c r="A36" s="28"/>
      <c r="B36" s="45" t="s">
        <v>53</v>
      </c>
      <c r="C36" s="24"/>
      <c r="D36" s="30"/>
      <c r="E36" s="33"/>
      <c r="F36" s="23"/>
      <c r="G36" s="34"/>
      <c r="H36" s="35"/>
      <c r="I36" s="26"/>
      <c r="J36" s="23"/>
      <c r="K36" s="23"/>
      <c r="L36" s="93"/>
    </row>
    <row r="37" spans="1:12" s="8" customFormat="1" ht="18.600000000000001">
      <c r="A37" s="28"/>
      <c r="B37" s="45"/>
      <c r="C37" s="24"/>
      <c r="D37" s="30"/>
      <c r="E37" s="33"/>
      <c r="F37" s="23"/>
      <c r="G37" s="34"/>
      <c r="H37" s="35"/>
      <c r="I37" s="26"/>
      <c r="J37" s="23"/>
      <c r="K37" s="23"/>
      <c r="L37" s="93"/>
    </row>
    <row r="38" spans="1:12" s="8" customFormat="1" ht="18.600000000000001">
      <c r="A38" s="56">
        <v>9</v>
      </c>
      <c r="B38" s="45" t="s">
        <v>58</v>
      </c>
      <c r="C38" s="24" t="s">
        <v>60</v>
      </c>
      <c r="D38" s="30" t="s">
        <v>61</v>
      </c>
      <c r="E38" s="33">
        <v>21401</v>
      </c>
      <c r="F38" s="23">
        <v>565000</v>
      </c>
      <c r="G38" s="39">
        <v>39550</v>
      </c>
      <c r="H38" s="25">
        <f>SUM(F38:G38)</f>
        <v>604550</v>
      </c>
      <c r="I38" s="36">
        <f>H38-K38</f>
        <v>181365</v>
      </c>
      <c r="J38" s="23">
        <v>0</v>
      </c>
      <c r="K38" s="40">
        <v>423185</v>
      </c>
      <c r="L38" s="56" t="s">
        <v>79</v>
      </c>
    </row>
    <row r="39" spans="1:12" s="8" customFormat="1" ht="24" customHeight="1">
      <c r="A39" s="28"/>
      <c r="B39" s="45" t="s">
        <v>59</v>
      </c>
      <c r="C39" s="24"/>
      <c r="D39" s="37"/>
      <c r="E39" s="38"/>
      <c r="F39" s="46"/>
      <c r="G39" s="46"/>
      <c r="H39" s="48"/>
      <c r="I39" s="39"/>
      <c r="J39" s="46"/>
      <c r="K39" s="46"/>
      <c r="L39" s="96"/>
    </row>
    <row r="40" spans="1:12" s="8" customFormat="1" ht="24" customHeight="1">
      <c r="A40" s="56"/>
      <c r="B40" s="45"/>
      <c r="C40" s="24"/>
      <c r="D40" s="41"/>
      <c r="E40" s="47"/>
      <c r="F40" s="46"/>
      <c r="G40" s="46"/>
      <c r="H40" s="48"/>
      <c r="I40" s="39"/>
      <c r="J40" s="49"/>
      <c r="K40" s="49"/>
      <c r="L40" s="96"/>
    </row>
    <row r="41" spans="1:12" s="8" customFormat="1" ht="18.600000000000001">
      <c r="A41" s="56">
        <v>10</v>
      </c>
      <c r="B41" s="39" t="s">
        <v>74</v>
      </c>
      <c r="C41" s="39" t="s">
        <v>62</v>
      </c>
      <c r="D41" s="30" t="s">
        <v>63</v>
      </c>
      <c r="E41" s="47">
        <v>21452</v>
      </c>
      <c r="F41" s="78">
        <v>1695000</v>
      </c>
      <c r="G41" s="46" t="s">
        <v>8</v>
      </c>
      <c r="H41" s="40">
        <v>1695000</v>
      </c>
      <c r="I41" s="74">
        <v>0</v>
      </c>
      <c r="J41" s="46">
        <v>0</v>
      </c>
      <c r="K41" s="40">
        <v>1695000</v>
      </c>
      <c r="L41" s="73" t="s">
        <v>81</v>
      </c>
    </row>
    <row r="42" spans="1:12" s="8" customFormat="1" ht="18.600000000000001">
      <c r="A42" s="79"/>
      <c r="B42" s="45" t="s">
        <v>64</v>
      </c>
      <c r="C42" s="24"/>
      <c r="D42" s="32"/>
      <c r="E42" s="80"/>
      <c r="F42" s="46"/>
      <c r="G42" s="46"/>
      <c r="H42" s="48"/>
      <c r="I42" s="74"/>
      <c r="J42" s="46"/>
      <c r="K42" s="46"/>
      <c r="L42" s="97"/>
    </row>
    <row r="43" spans="1:12" s="8" customFormat="1" ht="18.600000000000001">
      <c r="A43" s="56"/>
      <c r="B43" s="45" t="s">
        <v>65</v>
      </c>
      <c r="C43" s="24"/>
      <c r="D43" s="77"/>
      <c r="E43" s="81"/>
      <c r="F43" s="78"/>
      <c r="G43" s="46"/>
      <c r="H43" s="48"/>
      <c r="I43" s="74"/>
      <c r="J43" s="46"/>
      <c r="K43" s="46"/>
      <c r="L43" s="96"/>
    </row>
    <row r="44" spans="1:12" s="8" customFormat="1" ht="21" customHeight="1">
      <c r="A44" s="56"/>
      <c r="B44" s="45" t="s">
        <v>66</v>
      </c>
      <c r="C44" s="39"/>
      <c r="D44" s="77"/>
      <c r="E44" s="39"/>
      <c r="F44" s="78"/>
      <c r="G44" s="39"/>
      <c r="H44" s="48"/>
      <c r="I44" s="74"/>
      <c r="J44" s="46"/>
      <c r="K44" s="46"/>
      <c r="L44" s="96"/>
    </row>
    <row r="45" spans="1:12" s="8" customFormat="1" ht="18.600000000000001">
      <c r="A45" s="56"/>
      <c r="B45" s="45" t="s">
        <v>67</v>
      </c>
      <c r="C45" s="39"/>
      <c r="D45" s="77"/>
      <c r="E45" s="81"/>
      <c r="F45" s="78"/>
      <c r="G45" s="46"/>
      <c r="H45" s="48"/>
      <c r="I45" s="74"/>
      <c r="J45" s="46"/>
      <c r="K45" s="46"/>
      <c r="L45" s="96"/>
    </row>
    <row r="46" spans="1:12" s="8" customFormat="1" ht="18.600000000000001">
      <c r="A46" s="56"/>
      <c r="B46" s="45" t="s">
        <v>68</v>
      </c>
      <c r="C46" s="39"/>
      <c r="D46" s="30"/>
      <c r="E46" s="73"/>
      <c r="F46" s="78"/>
      <c r="G46" s="82"/>
      <c r="H46" s="48"/>
      <c r="I46" s="74"/>
      <c r="J46" s="46"/>
      <c r="K46" s="46"/>
      <c r="L46" s="96"/>
    </row>
    <row r="47" spans="1:12" s="8" customFormat="1" ht="18.600000000000001">
      <c r="A47" s="56"/>
      <c r="B47" s="39" t="s">
        <v>69</v>
      </c>
      <c r="C47" s="39"/>
      <c r="D47" s="30"/>
      <c r="E47" s="73"/>
      <c r="F47" s="78"/>
      <c r="G47" s="82"/>
      <c r="H47" s="48"/>
      <c r="I47" s="74"/>
      <c r="J47" s="46"/>
      <c r="K47" s="46"/>
      <c r="L47" s="96"/>
    </row>
    <row r="48" spans="1:12" s="8" customFormat="1" ht="18.600000000000001">
      <c r="A48" s="83"/>
      <c r="B48" s="57"/>
      <c r="C48" s="58"/>
      <c r="D48" s="84"/>
      <c r="E48" s="85"/>
      <c r="F48" s="86"/>
      <c r="G48" s="87"/>
      <c r="H48" s="88"/>
      <c r="I48" s="89">
        <f>SUM(I43:I47)</f>
        <v>0</v>
      </c>
      <c r="J48" s="87">
        <f>SUM(J43:J47)</f>
        <v>0</v>
      </c>
      <c r="K48" s="87"/>
      <c r="L48" s="83"/>
    </row>
    <row r="49" spans="1:12" s="8" customFormat="1" ht="19.2" thickBot="1">
      <c r="A49" s="103" t="s">
        <v>28</v>
      </c>
      <c r="B49" s="104"/>
      <c r="C49" s="104"/>
      <c r="D49" s="104"/>
      <c r="E49" s="105"/>
      <c r="F49" s="99">
        <f>SUM(F5:F48)</f>
        <v>7380705.7957009347</v>
      </c>
      <c r="G49" s="99">
        <f t="shared" ref="G49:K49" si="0">SUM(G5:G48)</f>
        <v>397999.40429906541</v>
      </c>
      <c r="H49" s="99">
        <f>SUM(H5:H48)</f>
        <v>7778705.2000000002</v>
      </c>
      <c r="I49" s="99">
        <f t="shared" si="0"/>
        <v>5481295.2000000002</v>
      </c>
      <c r="J49" s="99">
        <f t="shared" si="0"/>
        <v>44405</v>
      </c>
      <c r="K49" s="99">
        <f t="shared" si="0"/>
        <v>2253005</v>
      </c>
      <c r="L49" s="100"/>
    </row>
    <row r="50" spans="1:12" s="8" customFormat="1" ht="18" thickTop="1">
      <c r="A50" s="9"/>
      <c r="B50" s="10"/>
      <c r="C50" s="9"/>
      <c r="D50" s="12"/>
      <c r="E50" s="7"/>
      <c r="F50" s="11"/>
      <c r="G50" s="11"/>
      <c r="H50" s="6"/>
      <c r="I50" s="12"/>
      <c r="J50" s="6"/>
      <c r="K50" s="6"/>
      <c r="L50" s="98"/>
    </row>
    <row r="51" spans="1:12" s="8" customFormat="1">
      <c r="A51" s="9"/>
      <c r="B51" s="10"/>
      <c r="C51" s="9"/>
      <c r="D51" s="12"/>
      <c r="E51" s="7"/>
      <c r="F51" s="11"/>
      <c r="G51" s="11"/>
      <c r="H51" s="6"/>
      <c r="I51" s="101"/>
      <c r="J51" s="6"/>
      <c r="K51" s="6"/>
      <c r="L51" s="98"/>
    </row>
    <row r="52" spans="1:12" s="8" customFormat="1">
      <c r="A52" s="9"/>
      <c r="B52" s="10"/>
      <c r="C52" s="9"/>
      <c r="D52" s="12"/>
      <c r="E52" s="7"/>
      <c r="F52" s="11"/>
      <c r="G52" s="11"/>
      <c r="H52" s="6"/>
      <c r="I52" s="12"/>
      <c r="J52" s="6"/>
      <c r="K52" s="6"/>
      <c r="L52" s="98"/>
    </row>
    <row r="53" spans="1:12" s="8" customFormat="1">
      <c r="A53" s="9"/>
      <c r="B53" s="10"/>
      <c r="C53" s="9"/>
      <c r="D53" s="12"/>
      <c r="E53" s="7"/>
      <c r="F53" s="11"/>
      <c r="G53" s="11"/>
      <c r="H53" s="6"/>
      <c r="I53" s="12"/>
      <c r="J53" s="6"/>
      <c r="K53" s="6"/>
      <c r="L53" s="98"/>
    </row>
    <row r="54" spans="1:12" s="8" customFormat="1">
      <c r="A54" s="9"/>
      <c r="B54" s="10"/>
      <c r="C54" s="9"/>
      <c r="D54" s="12"/>
      <c r="E54" s="7"/>
      <c r="F54" s="11"/>
      <c r="G54" s="11"/>
      <c r="H54" s="6"/>
      <c r="I54" s="12"/>
      <c r="J54" s="6"/>
      <c r="K54" s="6"/>
      <c r="L54" s="98"/>
    </row>
  </sheetData>
  <mergeCells count="4">
    <mergeCell ref="A49:E49"/>
    <mergeCell ref="A1:L1"/>
    <mergeCell ref="A2:L2"/>
    <mergeCell ref="A3:L3"/>
  </mergeCells>
  <pageMargins left="0.39370078740157483" right="0.11811023622047245" top="0.19685039370078741" bottom="0.19685039370078741" header="0.15748031496062992" footer="0.19685039370078741"/>
  <pageSetup paperSize="9" scale="98" orientation="landscape" r:id="rId1"/>
  <ignoredErrors>
    <ignoredError sqref="H18:H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Sheet1!OLE_LINK21</vt:lpstr>
      <vt:lpstr>Sheet1!OLE_LINK25</vt:lpstr>
      <vt:lpstr>Sheet1!OLE_LINK7</vt:lpstr>
      <vt:lpstr>Sheet1!Print_Area</vt:lpstr>
      <vt:lpstr>Sheet1!Print_Titles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chai</cp:lastModifiedBy>
  <cp:lastPrinted>2016-02-01T02:02:58Z</cp:lastPrinted>
  <dcterms:created xsi:type="dcterms:W3CDTF">2012-02-07T09:12:16Z</dcterms:created>
  <dcterms:modified xsi:type="dcterms:W3CDTF">2016-06-05T11:52:01Z</dcterms:modified>
</cp:coreProperties>
</file>